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'1кв'!$A$1:$E$55</definedName>
    <definedName name="_xlnm.Print_Area" localSheetId="1">'2кв'!$A$1:$E$54</definedName>
    <definedName name="_xlnm.Print_Area" localSheetId="2">'3кв'!$A$1:$E$54</definedName>
    <definedName name="_xlnm.Print_Area" localSheetId="3">'4кв'!$A$1:$E$51</definedName>
  </definedNames>
  <calcPr calcId="152511"/>
</workbook>
</file>

<file path=xl/calcChain.xml><?xml version="1.0" encoding="utf-8"?>
<calcChain xmlns="http://schemas.openxmlformats.org/spreadsheetml/2006/main">
  <c r="C17" i="28" l="1"/>
  <c r="C16" i="28"/>
  <c r="C14" i="28"/>
  <c r="C15" i="28"/>
  <c r="C13" i="28"/>
  <c r="C25" i="28"/>
  <c r="C24" i="28"/>
  <c r="C23" i="28"/>
  <c r="C22" i="28"/>
  <c r="C21" i="28"/>
  <c r="C20" i="28"/>
  <c r="C9" i="28" l="1"/>
  <c r="C10" i="28"/>
  <c r="C8" i="28"/>
  <c r="C6" i="28"/>
  <c r="C33" i="28"/>
  <c r="C11" i="28" l="1"/>
  <c r="C18" i="28"/>
  <c r="C27" i="28" s="1"/>
  <c r="C28" i="28" l="1"/>
  <c r="B45" i="27"/>
  <c r="E23" i="27"/>
  <c r="E22" i="27"/>
  <c r="E28" i="27" s="1"/>
  <c r="B50" i="27" s="1"/>
  <c r="B51" i="27" l="1"/>
  <c r="B52" i="26"/>
  <c r="B51" i="26"/>
  <c r="E24" i="26" l="1"/>
  <c r="E28" i="26"/>
  <c r="E26" i="26"/>
  <c r="B48" i="26" l="1"/>
  <c r="E23" i="26"/>
  <c r="E22" i="26"/>
  <c r="E31" i="26" l="1"/>
  <c r="B53" i="26" s="1"/>
  <c r="B54" i="26" s="1"/>
  <c r="B48" i="25"/>
  <c r="B52" i="25" l="1"/>
  <c r="B51" i="25"/>
  <c r="E23" i="25"/>
  <c r="E22" i="25"/>
  <c r="E28" i="25" l="1"/>
  <c r="B53" i="25" s="1"/>
  <c r="B54" i="25" s="1"/>
  <c r="E27" i="24"/>
  <c r="E26" i="24"/>
  <c r="E29" i="24" l="1"/>
  <c r="B53" i="24" l="1"/>
  <c r="B52" i="24"/>
  <c r="E23" i="24"/>
  <c r="E22" i="24"/>
  <c r="B54" i="24" s="1"/>
  <c r="B55" i="24" l="1"/>
</calcChain>
</file>

<file path=xl/sharedStrings.xml><?xml version="1.0" encoding="utf-8"?>
<sst xmlns="http://schemas.openxmlformats.org/spreadsheetml/2006/main" count="294" uniqueCount="116">
  <si>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</si>
  <si>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</si>
  <si>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</si>
  <si>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</si>
  <si>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</si>
  <si>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</si>
  <si>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</si>
  <si>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</si>
  <si>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</si>
  <si>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</si>
  <si>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</si>
  <si>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</si>
  <si>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</si>
  <si>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</si>
  <si>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</si>
  <si>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</si>
  <si>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</si>
  <si>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</si>
  <si>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</si>
  <si>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</si>
  <si>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</si>
  <si>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</si>
  <si>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</si>
  <si>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</si>
  <si>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51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</si>
  <si>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</si>
  <si>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</si>
  <si>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</si>
  <si>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</si>
  <si>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</si>
  <si>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Татаренко Ольги Сергеевны</t>
    </r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</si>
  <si>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</si>
  <si>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</si>
  <si>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</si>
  <si>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№77  от   01.06.2016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</si>
  <si>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 от 31.05.2016 г.</t>
    </r>
  </si>
  <si>
    <t>Общая площадь квартир  - 1234,4</t>
  </si>
  <si>
    <t>Расходы по содержанию и тек. Ремонту</t>
  </si>
  <si>
    <t>Заказчик - Собственники МКД, в лице председателя совета МКД Татаренко О.С.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</si>
  <si>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</si>
  <si>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</si>
  <si>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</si>
  <si>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</si>
  <si>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</si>
  <si>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1 квартал</t>
  </si>
  <si>
    <t>ч/ч</t>
  </si>
  <si>
    <t xml:space="preserve">интернет Ростелеком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</si>
  <si>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</si>
  <si>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</si>
  <si>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Предъявлено населению 102837,9</t>
  </si>
  <si>
    <t>за 1 квартал 2024 года</t>
  </si>
  <si>
    <t>31.03.2024 г.</t>
  </si>
  <si>
    <t>Замена стояка ХВС в подвале.</t>
  </si>
  <si>
    <t>февраль</t>
  </si>
  <si>
    <t>Изготовление и монтаж доски обьявлений (кв.21)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</si>
  <si>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</si>
  <si>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</si>
  <si>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 восемьдесят пять тысяч пятьсот двадцать один рубль 12 копеек.</t>
  </si>
  <si>
    <t>за 2 квартал 2024 года</t>
  </si>
  <si>
    <t>30.06.2024 г.</t>
  </si>
  <si>
    <t>2 квартал</t>
  </si>
  <si>
    <t>ремонт кровли над кв.№ 17 - 130м2 (смета)</t>
  </si>
  <si>
    <t>апрель</t>
  </si>
  <si>
    <t>Поверка ОДПУ ТЭ</t>
  </si>
  <si>
    <t xml:space="preserve">           2. Всего за период с "01" 04 2024 г. по "30" 06 2024 г. выполнено работ (оказано услуг) на общую сумму  сто девяносто четыре тысячи пятьсот восемь рублей 19 копеек.</t>
  </si>
  <si>
    <t>за 3 квартал 2024 года</t>
  </si>
  <si>
    <t>30.09.2024 г.</t>
  </si>
  <si>
    <t>Установка доводчика (кв.18)</t>
  </si>
  <si>
    <t>Установка скамеек, 3 шт. (смета)</t>
  </si>
  <si>
    <t xml:space="preserve">Ремонт двери выхода на кровлю </t>
  </si>
  <si>
    <t>Оборудование укрытия инвентарем (смета)</t>
  </si>
  <si>
    <t>3 квартал</t>
  </si>
  <si>
    <t>июль</t>
  </si>
  <si>
    <t>август</t>
  </si>
  <si>
    <t>сентябрь</t>
  </si>
  <si>
    <t>Дератизация, дезинсекция</t>
  </si>
  <si>
    <t xml:space="preserve">           2. Всего за период с "01" 07 2024 г. по "30" 09 2024 г. выполнено работ (оказано услуг) на общую сумму  сто тридцать шесть тысяч сорок пять рублей 45 копеек.</t>
  </si>
  <si>
    <t>Предъявлено населению 111873,78</t>
  </si>
  <si>
    <t>за 4 квартал 2024 года</t>
  </si>
  <si>
    <t>31.12.2024 г.</t>
  </si>
  <si>
    <t>4 квартал</t>
  </si>
  <si>
    <t>Поверка ОДПУ ХВС</t>
  </si>
  <si>
    <t xml:space="preserve">           2. Всего за период с "01" 10 2024 г. по "31" 12 2024 г. выполнено работ (оказано услуг) на общую сумму  восемьдесят шесть  тысяч четыреста шесть рублей 73 копейки.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</si>
  <si>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</si>
  <si>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</si>
  <si>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</si>
  <si>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</si>
  <si>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</si>
  <si>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</si>
  <si>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</si>
  <si>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</si>
  <si>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</si>
  <si>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</si>
  <si>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</si>
  <si>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</si>
  <si>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</si>
  <si>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</si>
  <si>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</si>
  <si>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</si>
  <si>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</si>
  <si>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</si>
  <si>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</si>
  <si>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</si>
  <si>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</si>
  <si>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</si>
  <si>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</si>
  <si>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</si>
  <si>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51</t>
  </si>
  <si>
    <t>Оплачено за размещение оборудования в МОП интернет ТТК</t>
  </si>
  <si>
    <t>Начислено всего 429 423,36</t>
  </si>
  <si>
    <t>Непредвиденные работы 23,5 ч/ч</t>
  </si>
  <si>
    <t xml:space="preserve">   * Поверка ОДПУ ТЭ</t>
  </si>
  <si>
    <t xml:space="preserve">   * Ремонт кровли над кв.№ 17 - 130м2 (смета)</t>
  </si>
  <si>
    <t xml:space="preserve">   * Установка скамеек, 3 шт. (смета)</t>
  </si>
  <si>
    <t xml:space="preserve">   * Оборудование укрытия инвентарем (смета)</t>
  </si>
  <si>
    <t xml:space="preserve">   * 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</si>
</sst>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0" xfId="1" applyFont="1"/>
    <xf numFmtId="164" fontId="4" fillId="0" borderId="1" xfId="1" applyNumberFormat="1" applyFont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horizontal="left" wrapText="1"/>
    </xf>
    <xf numFmtId="39" fontId="4" fillId="2" borderId="0" xfId="1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/>
    <xf numFmtId="0" fontId="16" fillId="0" borderId="3" xfId="0" applyFont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0" xfId="0" applyFont="1" applyAlignment="1"/>
    <xf numFmtId="0" fontId="19" fillId="0" borderId="0" xfId="0" applyFo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19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5" zoomScaleSheetLayoutView="100" workbookViewId="0">
      <selection activeCell="A40" sqref="A40:E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0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50</v>
      </c>
      <c r="B3" s="74"/>
      <c r="C3" s="74"/>
      <c r="D3" s="74"/>
      <c r="E3" s="7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51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5" t="s">
        <v>30</v>
      </c>
      <c r="B9" s="75"/>
      <c r="C9" s="75"/>
      <c r="D9" s="75"/>
      <c r="E9" s="75"/>
    </row>
    <row r="10" spans="1:5" ht="25.9" customHeight="1" x14ac:dyDescent="0.25">
      <c r="A10" s="78" t="s">
        <v>14</v>
      </c>
      <c r="B10" s="79"/>
      <c r="C10" s="79"/>
      <c r="D10" s="79"/>
      <c r="E10" s="79"/>
    </row>
    <row r="11" spans="1:5" x14ac:dyDescent="0.25">
      <c r="A11" s="75" t="s">
        <v>35</v>
      </c>
      <c r="B11" s="75"/>
      <c r="C11" s="75"/>
      <c r="D11" s="75"/>
      <c r="E11" s="75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5" t="s">
        <v>47</v>
      </c>
      <c r="B15" s="75"/>
      <c r="C15" s="75"/>
      <c r="D15" s="75"/>
      <c r="E15" s="75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1.5" customHeight="1" x14ac:dyDescent="0.25">
      <c r="A17" s="75" t="s">
        <v>17</v>
      </c>
      <c r="B17" s="75"/>
      <c r="C17" s="75"/>
      <c r="D17" s="75"/>
      <c r="E17" s="75"/>
    </row>
    <row r="18" spans="1:8" ht="61.5" customHeight="1" x14ac:dyDescent="0.25">
      <c r="A18" s="75" t="s">
        <v>34</v>
      </c>
      <c r="B18" s="75"/>
      <c r="C18" s="75"/>
      <c r="D18" s="75"/>
      <c r="E18" s="75"/>
    </row>
    <row r="19" spans="1:8" ht="33.75" customHeight="1" x14ac:dyDescent="0.25">
      <c r="A19" s="76" t="s">
        <v>25</v>
      </c>
      <c r="B19" s="76"/>
      <c r="C19" s="76"/>
      <c r="D19" s="76"/>
      <c r="E19" s="76"/>
    </row>
    <row r="20" spans="1:8" x14ac:dyDescent="0.25">
      <c r="A20" s="76"/>
      <c r="B20" s="76"/>
      <c r="C20" s="76"/>
      <c r="D20" s="76"/>
      <c r="E20" s="7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44</v>
      </c>
      <c r="C24" s="3" t="s">
        <v>28</v>
      </c>
      <c r="D24" s="20"/>
      <c r="E24" s="7">
        <v>2039.8</v>
      </c>
      <c r="H24" s="18"/>
    </row>
    <row r="25" spans="1:8" s="24" customFormat="1" ht="60" x14ac:dyDescent="0.25">
      <c r="A25" s="37" t="s">
        <v>55</v>
      </c>
      <c r="B25" s="38" t="s">
        <v>56</v>
      </c>
      <c r="C25" s="39" t="s">
        <v>28</v>
      </c>
      <c r="D25" s="39"/>
      <c r="E25" s="7">
        <v>532.5</v>
      </c>
    </row>
    <row r="26" spans="1:8" x14ac:dyDescent="0.25">
      <c r="A26" s="6" t="s">
        <v>52</v>
      </c>
      <c r="B26" s="8" t="s">
        <v>53</v>
      </c>
      <c r="C26" s="3" t="s">
        <v>45</v>
      </c>
      <c r="D26" s="3">
        <v>16</v>
      </c>
      <c r="E26" s="7">
        <f>D26*260.07</f>
        <v>4161.12</v>
      </c>
      <c r="H26" s="18"/>
    </row>
    <row r="27" spans="1:8" ht="30" x14ac:dyDescent="0.25">
      <c r="A27" s="6" t="s">
        <v>54</v>
      </c>
      <c r="B27" s="8" t="s">
        <v>53</v>
      </c>
      <c r="C27" s="3" t="s">
        <v>45</v>
      </c>
      <c r="D27" s="3">
        <v>2.5</v>
      </c>
      <c r="E27" s="7">
        <f>D27*260.07</f>
        <v>650.17499999999995</v>
      </c>
      <c r="H27" s="18"/>
    </row>
    <row r="28" spans="1:8" ht="15.75" x14ac:dyDescent="0.25">
      <c r="A28" s="6"/>
      <c r="B28" s="8"/>
      <c r="C28" s="3"/>
      <c r="D28" s="20"/>
      <c r="E28" s="23"/>
      <c r="H28" s="18"/>
    </row>
    <row r="29" spans="1:8" s="13" customFormat="1" ht="14.25" x14ac:dyDescent="0.2">
      <c r="A29" s="9" t="s">
        <v>26</v>
      </c>
      <c r="B29" s="10"/>
      <c r="C29" s="11"/>
      <c r="D29" s="11"/>
      <c r="E29" s="12">
        <f>SUM(E22:E28)</f>
        <v>85521.115000000005</v>
      </c>
    </row>
    <row r="31" spans="1:8" ht="28.5" customHeight="1" x14ac:dyDescent="0.25">
      <c r="A31" s="82" t="s">
        <v>57</v>
      </c>
      <c r="B31" s="82"/>
      <c r="C31" s="82"/>
      <c r="D31" s="82"/>
      <c r="E31" s="82"/>
    </row>
    <row r="32" spans="1:8" ht="30" customHeight="1" x14ac:dyDescent="0.25">
      <c r="A32" s="75" t="s">
        <v>21</v>
      </c>
      <c r="B32" s="75"/>
      <c r="C32" s="75"/>
      <c r="D32" s="75"/>
      <c r="E32" s="75"/>
    </row>
    <row r="33" spans="1:5" ht="13.9" customHeight="1" x14ac:dyDescent="0.25">
      <c r="A33" s="75" t="s">
        <v>20</v>
      </c>
      <c r="B33" s="75"/>
      <c r="C33" s="75"/>
      <c r="D33" s="75"/>
      <c r="E33" s="75"/>
    </row>
    <row r="34" spans="1:5" ht="31.5" customHeight="1" x14ac:dyDescent="0.25">
      <c r="A34" s="75" t="s">
        <v>29</v>
      </c>
      <c r="B34" s="75"/>
      <c r="C34" s="75"/>
      <c r="D34" s="75"/>
      <c r="E34" s="75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27"/>
      <c r="B36" s="27"/>
      <c r="C36" s="27"/>
      <c r="D36" s="27"/>
      <c r="E36" s="27"/>
    </row>
    <row r="37" spans="1:5" x14ac:dyDescent="0.25">
      <c r="A37" s="27"/>
      <c r="B37" s="27"/>
      <c r="C37" s="27"/>
      <c r="D37" s="27"/>
      <c r="E37" s="27"/>
    </row>
    <row r="38" spans="1:5" x14ac:dyDescent="0.25">
      <c r="A38" s="27"/>
      <c r="B38" s="27"/>
      <c r="C38" s="27"/>
      <c r="D38" s="27"/>
      <c r="E38" s="27"/>
    </row>
    <row r="39" spans="1:5" x14ac:dyDescent="0.25">
      <c r="A39" s="83" t="s">
        <v>5</v>
      </c>
      <c r="B39" s="83"/>
      <c r="C39" s="83"/>
      <c r="D39" s="83"/>
      <c r="E39" s="83"/>
    </row>
    <row r="40" spans="1:5" x14ac:dyDescent="0.25">
      <c r="A40" s="75" t="s">
        <v>18</v>
      </c>
      <c r="B40" s="75"/>
      <c r="C40" s="75"/>
      <c r="D40" s="75"/>
      <c r="E40" s="75"/>
    </row>
    <row r="41" spans="1:5" ht="13.9" customHeight="1" x14ac:dyDescent="0.25">
      <c r="A41" s="84" t="s">
        <v>48</v>
      </c>
      <c r="B41" s="84"/>
      <c r="C41" s="84"/>
      <c r="D41" s="84"/>
      <c r="E41" s="84"/>
    </row>
    <row r="42" spans="1:5" x14ac:dyDescent="0.25">
      <c r="B42" s="81" t="s">
        <v>19</v>
      </c>
      <c r="C42" s="81"/>
      <c r="D42" s="81"/>
      <c r="E42" s="5" t="s">
        <v>6</v>
      </c>
    </row>
    <row r="43" spans="1:5" x14ac:dyDescent="0.25">
      <c r="A43" s="29"/>
      <c r="B43" s="29"/>
      <c r="C43" s="29"/>
      <c r="D43" s="29"/>
      <c r="E43" s="29"/>
    </row>
    <row r="44" spans="1:5" ht="13.9" customHeight="1" x14ac:dyDescent="0.25">
      <c r="A44" s="84" t="s">
        <v>38</v>
      </c>
      <c r="B44" s="84"/>
      <c r="C44" s="84"/>
      <c r="D44" s="84"/>
      <c r="E44" s="84"/>
    </row>
    <row r="45" spans="1:5" x14ac:dyDescent="0.25">
      <c r="B45" s="81" t="s">
        <v>19</v>
      </c>
      <c r="C45" s="81"/>
      <c r="D45" s="81"/>
      <c r="E45" s="5" t="s">
        <v>6</v>
      </c>
    </row>
    <row r="47" spans="1:5" x14ac:dyDescent="0.25">
      <c r="A47" s="2" t="s">
        <v>36</v>
      </c>
    </row>
    <row r="48" spans="1:5" x14ac:dyDescent="0.25">
      <c r="A48" s="13" t="s">
        <v>31</v>
      </c>
    </row>
    <row r="49" spans="1:6" x14ac:dyDescent="0.25">
      <c r="A49" s="2" t="s">
        <v>40</v>
      </c>
      <c r="B49" s="16">
        <v>-13982.51</v>
      </c>
    </row>
    <row r="50" spans="1:6" ht="15.75" x14ac:dyDescent="0.25">
      <c r="A50" s="14" t="s">
        <v>49</v>
      </c>
      <c r="B50" s="17"/>
    </row>
    <row r="51" spans="1:6" x14ac:dyDescent="0.25">
      <c r="A51" s="2" t="s">
        <v>32</v>
      </c>
      <c r="B51" s="17">
        <v>96136.04</v>
      </c>
    </row>
    <row r="52" spans="1:6" x14ac:dyDescent="0.25">
      <c r="A52" s="2" t="s">
        <v>43</v>
      </c>
      <c r="B52" s="22">
        <f>110*3</f>
        <v>330</v>
      </c>
    </row>
    <row r="53" spans="1:6" x14ac:dyDescent="0.25">
      <c r="A53" s="24" t="s">
        <v>46</v>
      </c>
      <c r="B53" s="26">
        <f>150*3</f>
        <v>450</v>
      </c>
    </row>
    <row r="54" spans="1:6" ht="30" x14ac:dyDescent="0.25">
      <c r="A54" s="28" t="s">
        <v>37</v>
      </c>
      <c r="B54" s="17">
        <f>E29</f>
        <v>85521.115000000005</v>
      </c>
      <c r="F54" s="21"/>
    </row>
    <row r="55" spans="1:6" x14ac:dyDescent="0.25">
      <c r="A55" s="15" t="s">
        <v>33</v>
      </c>
      <c r="B55" s="16">
        <f>B49+B51+B52+B53-B54</f>
        <v>-2587.5850000000064</v>
      </c>
    </row>
  </sheetData>
  <mergeCells count="29">
    <mergeCell ref="B45:D45"/>
    <mergeCell ref="A20:E20"/>
    <mergeCell ref="A31:E31"/>
    <mergeCell ref="A32:E32"/>
    <mergeCell ref="A33:E33"/>
    <mergeCell ref="A34:E34"/>
    <mergeCell ref="A35:E35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SheetLayoutView="100" workbookViewId="0">
      <selection activeCell="A25" sqref="A25: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0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58</v>
      </c>
      <c r="B3" s="74"/>
      <c r="C3" s="74"/>
      <c r="D3" s="74"/>
      <c r="E3" s="7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59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5" t="s">
        <v>30</v>
      </c>
      <c r="B9" s="75"/>
      <c r="C9" s="75"/>
      <c r="D9" s="75"/>
      <c r="E9" s="75"/>
    </row>
    <row r="10" spans="1:5" ht="25.9" customHeight="1" x14ac:dyDescent="0.25">
      <c r="A10" s="78" t="s">
        <v>14</v>
      </c>
      <c r="B10" s="79"/>
      <c r="C10" s="79"/>
      <c r="D10" s="79"/>
      <c r="E10" s="79"/>
    </row>
    <row r="11" spans="1:5" x14ac:dyDescent="0.25">
      <c r="A11" s="75" t="s">
        <v>35</v>
      </c>
      <c r="B11" s="75"/>
      <c r="C11" s="75"/>
      <c r="D11" s="75"/>
      <c r="E11" s="75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5" t="s">
        <v>47</v>
      </c>
      <c r="B15" s="75"/>
      <c r="C15" s="75"/>
      <c r="D15" s="75"/>
      <c r="E15" s="75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1.5" customHeight="1" x14ac:dyDescent="0.25">
      <c r="A17" s="75" t="s">
        <v>17</v>
      </c>
      <c r="B17" s="75"/>
      <c r="C17" s="75"/>
      <c r="D17" s="75"/>
      <c r="E17" s="75"/>
    </row>
    <row r="18" spans="1:8" ht="61.5" customHeight="1" x14ac:dyDescent="0.25">
      <c r="A18" s="75" t="s">
        <v>34</v>
      </c>
      <c r="B18" s="75"/>
      <c r="C18" s="75"/>
      <c r="D18" s="75"/>
      <c r="E18" s="75"/>
    </row>
    <row r="19" spans="1:8" ht="33.75" customHeight="1" x14ac:dyDescent="0.25">
      <c r="A19" s="76" t="s">
        <v>25</v>
      </c>
      <c r="B19" s="76"/>
      <c r="C19" s="76"/>
      <c r="D19" s="76"/>
      <c r="E19" s="76"/>
    </row>
    <row r="20" spans="1:8" x14ac:dyDescent="0.25">
      <c r="A20" s="76"/>
      <c r="B20" s="76"/>
      <c r="C20" s="76"/>
      <c r="D20" s="76"/>
      <c r="E20" s="7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60</v>
      </c>
      <c r="C24" s="3" t="s">
        <v>28</v>
      </c>
      <c r="D24" s="20"/>
      <c r="E24" s="7">
        <v>494.57</v>
      </c>
      <c r="H24" s="18"/>
    </row>
    <row r="25" spans="1:8" ht="15.75" x14ac:dyDescent="0.25">
      <c r="A25" s="6" t="s">
        <v>63</v>
      </c>
      <c r="B25" s="8" t="s">
        <v>60</v>
      </c>
      <c r="C25" s="3" t="s">
        <v>28</v>
      </c>
      <c r="D25" s="20"/>
      <c r="E25" s="7">
        <v>20700</v>
      </c>
      <c r="H25" s="18"/>
    </row>
    <row r="26" spans="1:8" ht="30" x14ac:dyDescent="0.25">
      <c r="A26" s="6" t="s">
        <v>61</v>
      </c>
      <c r="B26" s="8" t="s">
        <v>62</v>
      </c>
      <c r="C26" s="3" t="s">
        <v>28</v>
      </c>
      <c r="D26" s="3"/>
      <c r="E26" s="7">
        <v>95176.1</v>
      </c>
      <c r="H26" s="18"/>
    </row>
    <row r="27" spans="1:8" ht="15.75" x14ac:dyDescent="0.25">
      <c r="A27" s="6"/>
      <c r="B27" s="8"/>
      <c r="C27" s="3"/>
      <c r="D27" s="20"/>
      <c r="E27" s="23"/>
      <c r="H27" s="18"/>
    </row>
    <row r="28" spans="1:8" s="13" customFormat="1" ht="14.25" x14ac:dyDescent="0.2">
      <c r="A28" s="9" t="s">
        <v>26</v>
      </c>
      <c r="B28" s="10"/>
      <c r="C28" s="11"/>
      <c r="D28" s="11"/>
      <c r="E28" s="12">
        <f>SUM(E22:E27)</f>
        <v>194508.19</v>
      </c>
    </row>
    <row r="30" spans="1:8" ht="28.5" customHeight="1" x14ac:dyDescent="0.25">
      <c r="A30" s="82" t="s">
        <v>64</v>
      </c>
      <c r="B30" s="82"/>
      <c r="C30" s="82"/>
      <c r="D30" s="82"/>
      <c r="E30" s="82"/>
    </row>
    <row r="31" spans="1:8" ht="30" customHeight="1" x14ac:dyDescent="0.25">
      <c r="A31" s="75" t="s">
        <v>21</v>
      </c>
      <c r="B31" s="75"/>
      <c r="C31" s="75"/>
      <c r="D31" s="75"/>
      <c r="E31" s="75"/>
    </row>
    <row r="32" spans="1:8" ht="13.9" customHeight="1" x14ac:dyDescent="0.25">
      <c r="A32" s="75" t="s">
        <v>20</v>
      </c>
      <c r="B32" s="75"/>
      <c r="C32" s="75"/>
      <c r="D32" s="75"/>
      <c r="E32" s="75"/>
    </row>
    <row r="33" spans="1:5" ht="31.5" customHeight="1" x14ac:dyDescent="0.25">
      <c r="A33" s="75" t="s">
        <v>29</v>
      </c>
      <c r="B33" s="75"/>
      <c r="C33" s="75"/>
      <c r="D33" s="75"/>
      <c r="E33" s="75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34"/>
      <c r="B36" s="34"/>
      <c r="C36" s="34"/>
      <c r="D36" s="34"/>
      <c r="E36" s="34"/>
    </row>
    <row r="37" spans="1:5" x14ac:dyDescent="0.25">
      <c r="A37" s="34"/>
      <c r="B37" s="34"/>
      <c r="C37" s="34"/>
      <c r="D37" s="34"/>
      <c r="E37" s="34"/>
    </row>
    <row r="38" spans="1:5" x14ac:dyDescent="0.25">
      <c r="A38" s="83" t="s">
        <v>5</v>
      </c>
      <c r="B38" s="83"/>
      <c r="C38" s="83"/>
      <c r="D38" s="83"/>
      <c r="E38" s="83"/>
    </row>
    <row r="39" spans="1:5" x14ac:dyDescent="0.25">
      <c r="A39" s="75" t="s">
        <v>18</v>
      </c>
      <c r="B39" s="75"/>
      <c r="C39" s="75"/>
      <c r="D39" s="75"/>
      <c r="E39" s="75"/>
    </row>
    <row r="40" spans="1:5" ht="13.9" customHeight="1" x14ac:dyDescent="0.25">
      <c r="A40" s="84" t="s">
        <v>48</v>
      </c>
      <c r="B40" s="84"/>
      <c r="C40" s="84"/>
      <c r="D40" s="84"/>
      <c r="E40" s="84"/>
    </row>
    <row r="41" spans="1:5" x14ac:dyDescent="0.25">
      <c r="B41" s="81" t="s">
        <v>19</v>
      </c>
      <c r="C41" s="81"/>
      <c r="D41" s="81"/>
      <c r="E41" s="5" t="s">
        <v>6</v>
      </c>
    </row>
    <row r="42" spans="1:5" x14ac:dyDescent="0.25">
      <c r="A42" s="35"/>
      <c r="B42" s="35"/>
      <c r="C42" s="35"/>
      <c r="D42" s="35"/>
      <c r="E42" s="35"/>
    </row>
    <row r="43" spans="1:5" ht="13.9" customHeight="1" x14ac:dyDescent="0.25">
      <c r="A43" s="84" t="s">
        <v>38</v>
      </c>
      <c r="B43" s="84"/>
      <c r="C43" s="84"/>
      <c r="D43" s="84"/>
      <c r="E43" s="84"/>
    </row>
    <row r="44" spans="1:5" x14ac:dyDescent="0.25">
      <c r="B44" s="81" t="s">
        <v>19</v>
      </c>
      <c r="C44" s="81"/>
      <c r="D44" s="81"/>
      <c r="E44" s="5" t="s">
        <v>6</v>
      </c>
    </row>
    <row r="46" spans="1:5" x14ac:dyDescent="0.25">
      <c r="A46" s="2" t="s">
        <v>36</v>
      </c>
    </row>
    <row r="47" spans="1:5" x14ac:dyDescent="0.25">
      <c r="A47" s="13" t="s">
        <v>31</v>
      </c>
    </row>
    <row r="48" spans="1:5" x14ac:dyDescent="0.25">
      <c r="A48" s="2" t="s">
        <v>40</v>
      </c>
      <c r="B48" s="16">
        <f>'1кв'!B55</f>
        <v>-2587.5850000000064</v>
      </c>
    </row>
    <row r="49" spans="1:6" ht="15.75" x14ac:dyDescent="0.25">
      <c r="A49" s="14" t="s">
        <v>49</v>
      </c>
      <c r="B49" s="17"/>
    </row>
    <row r="50" spans="1:6" x14ac:dyDescent="0.25">
      <c r="A50" s="2" t="s">
        <v>32</v>
      </c>
      <c r="B50" s="17">
        <v>95940.36</v>
      </c>
    </row>
    <row r="51" spans="1:6" x14ac:dyDescent="0.25">
      <c r="A51" s="2" t="s">
        <v>43</v>
      </c>
      <c r="B51" s="22">
        <f>110*3</f>
        <v>330</v>
      </c>
    </row>
    <row r="52" spans="1:6" x14ac:dyDescent="0.25">
      <c r="A52" s="24" t="s">
        <v>46</v>
      </c>
      <c r="B52" s="26">
        <f>150*3</f>
        <v>450</v>
      </c>
    </row>
    <row r="53" spans="1:6" ht="30" x14ac:dyDescent="0.25">
      <c r="A53" s="33" t="s">
        <v>37</v>
      </c>
      <c r="B53" s="17">
        <f>E28</f>
        <v>194508.19</v>
      </c>
      <c r="F53" s="21"/>
    </row>
    <row r="54" spans="1:6" x14ac:dyDescent="0.25">
      <c r="A54" s="15" t="s">
        <v>33</v>
      </c>
      <c r="B54" s="16">
        <f>B48+B50+B51+B52-B53</f>
        <v>-100375.41500000001</v>
      </c>
    </row>
  </sheetData>
  <mergeCells count="29">
    <mergeCell ref="A39:E39"/>
    <mergeCell ref="A40:E40"/>
    <mergeCell ref="B41:D41"/>
    <mergeCell ref="A43:E43"/>
    <mergeCell ref="B44:D44"/>
    <mergeCell ref="A38:E38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SheetLayoutView="100" workbookViewId="0">
      <selection activeCell="A27" sqref="A27: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0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65</v>
      </c>
      <c r="B3" s="74"/>
      <c r="C3" s="74"/>
      <c r="D3" s="74"/>
      <c r="E3" s="7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66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5" t="s">
        <v>30</v>
      </c>
      <c r="B9" s="75"/>
      <c r="C9" s="75"/>
      <c r="D9" s="75"/>
      <c r="E9" s="75"/>
    </row>
    <row r="10" spans="1:5" ht="25.9" customHeight="1" x14ac:dyDescent="0.25">
      <c r="A10" s="78" t="s">
        <v>14</v>
      </c>
      <c r="B10" s="79"/>
      <c r="C10" s="79"/>
      <c r="D10" s="79"/>
      <c r="E10" s="79"/>
    </row>
    <row r="11" spans="1:5" x14ac:dyDescent="0.25">
      <c r="A11" s="75" t="s">
        <v>35</v>
      </c>
      <c r="B11" s="75"/>
      <c r="C11" s="75"/>
      <c r="D11" s="75"/>
      <c r="E11" s="75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5" t="s">
        <v>47</v>
      </c>
      <c r="B15" s="75"/>
      <c r="C15" s="75"/>
      <c r="D15" s="75"/>
      <c r="E15" s="75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1.5" customHeight="1" x14ac:dyDescent="0.25">
      <c r="A17" s="75" t="s">
        <v>17</v>
      </c>
      <c r="B17" s="75"/>
      <c r="C17" s="75"/>
      <c r="D17" s="75"/>
      <c r="E17" s="75"/>
    </row>
    <row r="18" spans="1:8" ht="61.5" customHeight="1" x14ac:dyDescent="0.25">
      <c r="A18" s="75" t="s">
        <v>34</v>
      </c>
      <c r="B18" s="75"/>
      <c r="C18" s="75"/>
      <c r="D18" s="75"/>
      <c r="E18" s="75"/>
    </row>
    <row r="19" spans="1:8" ht="33.75" customHeight="1" x14ac:dyDescent="0.25">
      <c r="A19" s="76" t="s">
        <v>25</v>
      </c>
      <c r="B19" s="76"/>
      <c r="C19" s="76"/>
      <c r="D19" s="76"/>
      <c r="E19" s="76"/>
    </row>
    <row r="20" spans="1:8" x14ac:dyDescent="0.25">
      <c r="A20" s="76"/>
      <c r="B20" s="76"/>
      <c r="C20" s="76"/>
      <c r="D20" s="76"/>
      <c r="E20" s="7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18.36</v>
      </c>
      <c r="E22" s="7">
        <f>D22*F20*G20</f>
        <v>67990.752000000008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4.68</v>
      </c>
      <c r="E23" s="7">
        <f>D23*F20*G20</f>
        <v>17330.976000000002</v>
      </c>
      <c r="H23" s="18"/>
    </row>
    <row r="24" spans="1:8" ht="15.75" x14ac:dyDescent="0.25">
      <c r="A24" s="6" t="s">
        <v>27</v>
      </c>
      <c r="B24" s="8" t="s">
        <v>71</v>
      </c>
      <c r="C24" s="3" t="s">
        <v>28</v>
      </c>
      <c r="D24" s="20"/>
      <c r="E24" s="7">
        <f>450+388.34</f>
        <v>838.33999999999992</v>
      </c>
      <c r="H24" s="18"/>
    </row>
    <row r="25" spans="1:8" x14ac:dyDescent="0.25">
      <c r="A25" s="6" t="s">
        <v>75</v>
      </c>
      <c r="B25" s="8" t="s">
        <v>71</v>
      </c>
      <c r="C25" s="3" t="s">
        <v>28</v>
      </c>
      <c r="D25" s="3"/>
      <c r="E25" s="7">
        <v>842.77</v>
      </c>
      <c r="G25" s="18"/>
    </row>
    <row r="26" spans="1:8" x14ac:dyDescent="0.25">
      <c r="A26" s="44" t="s">
        <v>67</v>
      </c>
      <c r="B26" s="8" t="s">
        <v>72</v>
      </c>
      <c r="C26" s="3" t="s">
        <v>45</v>
      </c>
      <c r="D26" s="3">
        <v>1</v>
      </c>
      <c r="E26" s="7">
        <f>D26*286.24</f>
        <v>286.24</v>
      </c>
      <c r="H26" s="18"/>
    </row>
    <row r="27" spans="1:8" ht="14.25" customHeight="1" x14ac:dyDescent="0.25">
      <c r="A27" s="44" t="s">
        <v>68</v>
      </c>
      <c r="B27" s="8" t="s">
        <v>73</v>
      </c>
      <c r="C27" s="3" t="s">
        <v>28</v>
      </c>
      <c r="D27" s="3"/>
      <c r="E27" s="7">
        <v>37322.339999999997</v>
      </c>
      <c r="H27" s="18"/>
    </row>
    <row r="28" spans="1:8" x14ac:dyDescent="0.25">
      <c r="A28" s="44" t="s">
        <v>69</v>
      </c>
      <c r="B28" s="8" t="s">
        <v>73</v>
      </c>
      <c r="C28" s="3" t="s">
        <v>45</v>
      </c>
      <c r="D28" s="3">
        <v>4</v>
      </c>
      <c r="E28" s="7">
        <f t="shared" ref="E28" si="0">D28*286.24</f>
        <v>1144.96</v>
      </c>
      <c r="H28" s="18"/>
    </row>
    <row r="29" spans="1:8" ht="31.5" x14ac:dyDescent="0.25">
      <c r="A29" s="45" t="s">
        <v>70</v>
      </c>
      <c r="B29" s="8" t="s">
        <v>74</v>
      </c>
      <c r="C29" s="3" t="s">
        <v>28</v>
      </c>
      <c r="D29" s="3"/>
      <c r="E29" s="7">
        <v>10289.07</v>
      </c>
      <c r="H29" s="18"/>
    </row>
    <row r="30" spans="1:8" ht="15.75" x14ac:dyDescent="0.25">
      <c r="A30" s="6"/>
      <c r="B30" s="8"/>
      <c r="C30" s="3"/>
      <c r="D30" s="20"/>
      <c r="E30" s="23"/>
      <c r="H30" s="18"/>
    </row>
    <row r="31" spans="1:8" s="13" customFormat="1" ht="14.25" x14ac:dyDescent="0.2">
      <c r="A31" s="9" t="s">
        <v>26</v>
      </c>
      <c r="B31" s="10"/>
      <c r="C31" s="11"/>
      <c r="D31" s="11"/>
      <c r="E31" s="12">
        <f>SUM(E22:E30)</f>
        <v>136045.448</v>
      </c>
    </row>
    <row r="33" spans="1:5" ht="28.5" customHeight="1" x14ac:dyDescent="0.25">
      <c r="A33" s="82" t="s">
        <v>76</v>
      </c>
      <c r="B33" s="82"/>
      <c r="C33" s="82"/>
      <c r="D33" s="82"/>
      <c r="E33" s="82"/>
    </row>
    <row r="34" spans="1:5" ht="30" customHeight="1" x14ac:dyDescent="0.25">
      <c r="A34" s="75" t="s">
        <v>21</v>
      </c>
      <c r="B34" s="75"/>
      <c r="C34" s="75"/>
      <c r="D34" s="75"/>
      <c r="E34" s="75"/>
    </row>
    <row r="35" spans="1:5" ht="13.9" customHeight="1" x14ac:dyDescent="0.25">
      <c r="A35" s="75" t="s">
        <v>20</v>
      </c>
      <c r="B35" s="75"/>
      <c r="C35" s="75"/>
      <c r="D35" s="75"/>
      <c r="E35" s="75"/>
    </row>
    <row r="36" spans="1:5" ht="31.5" customHeight="1" x14ac:dyDescent="0.25">
      <c r="A36" s="75" t="s">
        <v>29</v>
      </c>
      <c r="B36" s="75"/>
      <c r="C36" s="75"/>
      <c r="D36" s="75"/>
      <c r="E36" s="75"/>
    </row>
    <row r="37" spans="1:5" x14ac:dyDescent="0.25">
      <c r="A37" s="75" t="s">
        <v>18</v>
      </c>
      <c r="B37" s="75"/>
      <c r="C37" s="75"/>
      <c r="D37" s="75"/>
      <c r="E37" s="75"/>
    </row>
    <row r="38" spans="1:5" x14ac:dyDescent="0.25">
      <c r="A38" s="83" t="s">
        <v>5</v>
      </c>
      <c r="B38" s="83"/>
      <c r="C38" s="83"/>
      <c r="D38" s="83"/>
      <c r="E38" s="83"/>
    </row>
    <row r="39" spans="1:5" x14ac:dyDescent="0.25">
      <c r="A39" s="75" t="s">
        <v>18</v>
      </c>
      <c r="B39" s="75"/>
      <c r="C39" s="75"/>
      <c r="D39" s="75"/>
      <c r="E39" s="75"/>
    </row>
    <row r="40" spans="1:5" ht="13.9" customHeight="1" x14ac:dyDescent="0.25">
      <c r="A40" s="84" t="s">
        <v>48</v>
      </c>
      <c r="B40" s="84"/>
      <c r="C40" s="84"/>
      <c r="D40" s="84"/>
      <c r="E40" s="84"/>
    </row>
    <row r="41" spans="1:5" x14ac:dyDescent="0.25">
      <c r="B41" s="81" t="s">
        <v>19</v>
      </c>
      <c r="C41" s="81"/>
      <c r="D41" s="81"/>
      <c r="E41" s="5" t="s">
        <v>6</v>
      </c>
    </row>
    <row r="42" spans="1:5" x14ac:dyDescent="0.25">
      <c r="A42" s="41"/>
      <c r="B42" s="41"/>
      <c r="C42" s="41"/>
      <c r="D42" s="41"/>
      <c r="E42" s="41"/>
    </row>
    <row r="43" spans="1:5" ht="13.9" customHeight="1" x14ac:dyDescent="0.25">
      <c r="A43" s="84" t="s">
        <v>38</v>
      </c>
      <c r="B43" s="84"/>
      <c r="C43" s="84"/>
      <c r="D43" s="84"/>
      <c r="E43" s="84"/>
    </row>
    <row r="44" spans="1:5" x14ac:dyDescent="0.25">
      <c r="B44" s="81" t="s">
        <v>19</v>
      </c>
      <c r="C44" s="81"/>
      <c r="D44" s="81"/>
      <c r="E44" s="5" t="s">
        <v>6</v>
      </c>
    </row>
    <row r="46" spans="1:5" x14ac:dyDescent="0.25">
      <c r="A46" s="43" t="s">
        <v>36</v>
      </c>
    </row>
    <row r="47" spans="1:5" x14ac:dyDescent="0.25">
      <c r="A47" s="13" t="s">
        <v>31</v>
      </c>
    </row>
    <row r="48" spans="1:5" x14ac:dyDescent="0.25">
      <c r="A48" s="2" t="s">
        <v>40</v>
      </c>
      <c r="B48" s="16">
        <f>'2кв'!B54</f>
        <v>-100375.41500000001</v>
      </c>
    </row>
    <row r="49" spans="1:6" x14ac:dyDescent="0.25">
      <c r="A49" s="2" t="s">
        <v>77</v>
      </c>
      <c r="B49" s="17"/>
    </row>
    <row r="50" spans="1:6" x14ac:dyDescent="0.25">
      <c r="A50" s="2" t="s">
        <v>32</v>
      </c>
      <c r="B50" s="17">
        <v>110489.41</v>
      </c>
    </row>
    <row r="51" spans="1:6" x14ac:dyDescent="0.25">
      <c r="A51" s="2" t="s">
        <v>43</v>
      </c>
      <c r="B51" s="22">
        <f>110*2</f>
        <v>220</v>
      </c>
    </row>
    <row r="52" spans="1:6" x14ac:dyDescent="0.25">
      <c r="A52" s="24" t="s">
        <v>46</v>
      </c>
      <c r="B52" s="26">
        <f>150*2</f>
        <v>300</v>
      </c>
    </row>
    <row r="53" spans="1:6" ht="30" x14ac:dyDescent="0.25">
      <c r="A53" s="40" t="s">
        <v>37</v>
      </c>
      <c r="B53" s="17">
        <f>E31</f>
        <v>136045.448</v>
      </c>
      <c r="F53" s="21"/>
    </row>
    <row r="54" spans="1:6" x14ac:dyDescent="0.25">
      <c r="A54" s="15" t="s">
        <v>33</v>
      </c>
      <c r="B54" s="16">
        <f>B48+B50+B51+B52-B53</f>
        <v>-125411.45300000001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0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78</v>
      </c>
      <c r="B3" s="74"/>
      <c r="C3" s="74"/>
      <c r="D3" s="74"/>
      <c r="E3" s="7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79</v>
      </c>
    </row>
    <row r="5" spans="1:5" x14ac:dyDescent="0.25">
      <c r="A5" s="48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7" t="s">
        <v>1</v>
      </c>
      <c r="B8" s="77"/>
      <c r="C8" s="77"/>
      <c r="D8" s="77"/>
      <c r="E8" s="77"/>
    </row>
    <row r="9" spans="1:5" x14ac:dyDescent="0.25">
      <c r="A9" s="75" t="s">
        <v>30</v>
      </c>
      <c r="B9" s="75"/>
      <c r="C9" s="75"/>
      <c r="D9" s="75"/>
      <c r="E9" s="75"/>
    </row>
    <row r="10" spans="1:5" ht="25.9" customHeight="1" x14ac:dyDescent="0.25">
      <c r="A10" s="78" t="s">
        <v>14</v>
      </c>
      <c r="B10" s="79"/>
      <c r="C10" s="79"/>
      <c r="D10" s="79"/>
      <c r="E10" s="79"/>
    </row>
    <row r="11" spans="1:5" x14ac:dyDescent="0.25">
      <c r="A11" s="75" t="s">
        <v>35</v>
      </c>
      <c r="B11" s="75"/>
      <c r="C11" s="75"/>
      <c r="D11" s="75"/>
      <c r="E11" s="75"/>
    </row>
    <row r="12" spans="1:5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x14ac:dyDescent="0.25">
      <c r="A15" s="75" t="s">
        <v>47</v>
      </c>
      <c r="B15" s="75"/>
      <c r="C15" s="75"/>
      <c r="D15" s="75"/>
      <c r="E15" s="75"/>
    </row>
    <row r="16" spans="1:5" ht="10.5" customHeight="1" x14ac:dyDescent="0.25">
      <c r="A16" s="77" t="s">
        <v>16</v>
      </c>
      <c r="B16" s="80"/>
      <c r="C16" s="80"/>
      <c r="D16" s="80"/>
      <c r="E16" s="80"/>
    </row>
    <row r="17" spans="1:8" ht="31.5" customHeight="1" x14ac:dyDescent="0.25">
      <c r="A17" s="75" t="s">
        <v>17</v>
      </c>
      <c r="B17" s="75"/>
      <c r="C17" s="75"/>
      <c r="D17" s="75"/>
      <c r="E17" s="75"/>
    </row>
    <row r="18" spans="1:8" ht="61.5" customHeight="1" x14ac:dyDescent="0.25">
      <c r="A18" s="75" t="s">
        <v>34</v>
      </c>
      <c r="B18" s="75"/>
      <c r="C18" s="75"/>
      <c r="D18" s="75"/>
      <c r="E18" s="75"/>
    </row>
    <row r="19" spans="1:8" ht="33.75" customHeight="1" x14ac:dyDescent="0.25">
      <c r="A19" s="76" t="s">
        <v>25</v>
      </c>
      <c r="B19" s="76"/>
      <c r="C19" s="76"/>
      <c r="D19" s="76"/>
      <c r="E19" s="76"/>
    </row>
    <row r="20" spans="1:8" x14ac:dyDescent="0.25">
      <c r="A20" s="76"/>
      <c r="B20" s="76"/>
      <c r="C20" s="76"/>
      <c r="D20" s="76"/>
      <c r="E20" s="7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18.36</v>
      </c>
      <c r="E22" s="7">
        <f>D22*F20*G20</f>
        <v>67990.752000000008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4.68</v>
      </c>
      <c r="E23" s="7">
        <f>D23*F20*G20</f>
        <v>17330.976000000002</v>
      </c>
      <c r="H23" s="18"/>
    </row>
    <row r="24" spans="1:8" ht="15.75" x14ac:dyDescent="0.25">
      <c r="A24" s="6" t="s">
        <v>27</v>
      </c>
      <c r="B24" s="8" t="s">
        <v>80</v>
      </c>
      <c r="C24" s="3" t="s">
        <v>28</v>
      </c>
      <c r="D24" s="20"/>
      <c r="E24" s="7">
        <v>65</v>
      </c>
      <c r="H24" s="18"/>
    </row>
    <row r="25" spans="1:8" x14ac:dyDescent="0.25">
      <c r="A25" s="6" t="s">
        <v>75</v>
      </c>
      <c r="B25" s="8" t="s">
        <v>80</v>
      </c>
      <c r="C25" s="3" t="s">
        <v>28</v>
      </c>
      <c r="D25" s="3"/>
      <c r="E25" s="7"/>
      <c r="G25" s="18"/>
    </row>
    <row r="26" spans="1:8" x14ac:dyDescent="0.25">
      <c r="A26" s="6" t="s">
        <v>81</v>
      </c>
      <c r="B26" s="8" t="s">
        <v>80</v>
      </c>
      <c r="C26" s="3" t="s">
        <v>28</v>
      </c>
      <c r="D26" s="3"/>
      <c r="E26" s="7">
        <v>1020</v>
      </c>
      <c r="G26" s="18"/>
    </row>
    <row r="27" spans="1:8" ht="15.75" x14ac:dyDescent="0.25">
      <c r="A27" s="6"/>
      <c r="B27" s="8"/>
      <c r="C27" s="3"/>
      <c r="D27" s="20"/>
      <c r="E27" s="23"/>
      <c r="H27" s="18"/>
    </row>
    <row r="28" spans="1:8" s="13" customFormat="1" ht="14.25" x14ac:dyDescent="0.2">
      <c r="A28" s="9" t="s">
        <v>26</v>
      </c>
      <c r="B28" s="10"/>
      <c r="C28" s="11"/>
      <c r="D28" s="11"/>
      <c r="E28" s="12">
        <f>SUM(E22:E27)</f>
        <v>86406.728000000003</v>
      </c>
    </row>
    <row r="30" spans="1:8" ht="28.5" customHeight="1" x14ac:dyDescent="0.25">
      <c r="A30" s="82" t="s">
        <v>82</v>
      </c>
      <c r="B30" s="82"/>
      <c r="C30" s="82"/>
      <c r="D30" s="82"/>
      <c r="E30" s="82"/>
    </row>
    <row r="31" spans="1:8" ht="30" customHeight="1" x14ac:dyDescent="0.25">
      <c r="A31" s="75" t="s">
        <v>21</v>
      </c>
      <c r="B31" s="75"/>
      <c r="C31" s="75"/>
      <c r="D31" s="75"/>
      <c r="E31" s="75"/>
    </row>
    <row r="32" spans="1:8" ht="13.9" customHeight="1" x14ac:dyDescent="0.25">
      <c r="A32" s="75" t="s">
        <v>20</v>
      </c>
      <c r="B32" s="75"/>
      <c r="C32" s="75"/>
      <c r="D32" s="75"/>
      <c r="E32" s="75"/>
    </row>
    <row r="33" spans="1:5" ht="31.5" customHeight="1" x14ac:dyDescent="0.25">
      <c r="A33" s="75" t="s">
        <v>29</v>
      </c>
      <c r="B33" s="75"/>
      <c r="C33" s="75"/>
      <c r="D33" s="75"/>
      <c r="E33" s="75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83" t="s">
        <v>5</v>
      </c>
      <c r="B35" s="83"/>
      <c r="C35" s="83"/>
      <c r="D35" s="83"/>
      <c r="E35" s="83"/>
    </row>
    <row r="36" spans="1:5" x14ac:dyDescent="0.25">
      <c r="A36" s="75" t="s">
        <v>18</v>
      </c>
      <c r="B36" s="75"/>
      <c r="C36" s="75"/>
      <c r="D36" s="75"/>
      <c r="E36" s="75"/>
    </row>
    <row r="37" spans="1:5" ht="13.9" customHeight="1" x14ac:dyDescent="0.25">
      <c r="A37" s="84" t="s">
        <v>48</v>
      </c>
      <c r="B37" s="84"/>
      <c r="C37" s="84"/>
      <c r="D37" s="84"/>
      <c r="E37" s="84"/>
    </row>
    <row r="38" spans="1:5" x14ac:dyDescent="0.25">
      <c r="B38" s="81" t="s">
        <v>19</v>
      </c>
      <c r="C38" s="81"/>
      <c r="D38" s="81"/>
      <c r="E38" s="5" t="s">
        <v>6</v>
      </c>
    </row>
    <row r="39" spans="1:5" x14ac:dyDescent="0.25">
      <c r="A39" s="47"/>
      <c r="B39" s="47"/>
      <c r="C39" s="47"/>
      <c r="D39" s="47"/>
      <c r="E39" s="47"/>
    </row>
    <row r="40" spans="1:5" ht="13.9" customHeight="1" x14ac:dyDescent="0.25">
      <c r="A40" s="84" t="s">
        <v>38</v>
      </c>
      <c r="B40" s="84"/>
      <c r="C40" s="84"/>
      <c r="D40" s="84"/>
      <c r="E40" s="84"/>
    </row>
    <row r="41" spans="1:5" x14ac:dyDescent="0.25">
      <c r="B41" s="81" t="s">
        <v>19</v>
      </c>
      <c r="C41" s="81"/>
      <c r="D41" s="81"/>
      <c r="E41" s="5" t="s">
        <v>6</v>
      </c>
    </row>
    <row r="43" spans="1:5" x14ac:dyDescent="0.25">
      <c r="A43" s="43" t="s">
        <v>36</v>
      </c>
    </row>
    <row r="44" spans="1:5" x14ac:dyDescent="0.25">
      <c r="A44" s="13" t="s">
        <v>31</v>
      </c>
    </row>
    <row r="45" spans="1:5" x14ac:dyDescent="0.25">
      <c r="A45" s="2" t="s">
        <v>40</v>
      </c>
      <c r="B45" s="16">
        <f>'3кв'!B54</f>
        <v>-125411.45300000001</v>
      </c>
    </row>
    <row r="46" spans="1:5" x14ac:dyDescent="0.25">
      <c r="A46" s="2" t="s">
        <v>77</v>
      </c>
      <c r="B46" s="17"/>
    </row>
    <row r="47" spans="1:5" x14ac:dyDescent="0.25">
      <c r="A47" s="2" t="s">
        <v>32</v>
      </c>
      <c r="B47" s="17">
        <v>101384.86</v>
      </c>
    </row>
    <row r="48" spans="1:5" x14ac:dyDescent="0.25">
      <c r="B48" s="22"/>
    </row>
    <row r="49" spans="1:6" x14ac:dyDescent="0.25">
      <c r="A49" s="24"/>
      <c r="B49" s="26"/>
    </row>
    <row r="50" spans="1:6" ht="30" x14ac:dyDescent="0.25">
      <c r="A50" s="46" t="s">
        <v>37</v>
      </c>
      <c r="B50" s="17">
        <f>E28</f>
        <v>86406.728000000003</v>
      </c>
      <c r="F50" s="21"/>
    </row>
    <row r="51" spans="1:6" x14ac:dyDescent="0.25">
      <c r="A51" s="15" t="s">
        <v>33</v>
      </c>
      <c r="B51" s="16">
        <f>B45+B47+B48+B49-B50</f>
        <v>-110433.32100000001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10" zoomScaleSheetLayoutView="100" workbookViewId="0">
      <selection activeCell="C15" sqref="C15"/>
    </sheetView>
  </sheetViews>
  <sheetFormatPr defaultRowHeight="15.75" x14ac:dyDescent="0.25"/>
  <cols>
    <col min="1" max="1" width="10.5703125" style="50" customWidth="1"/>
    <col min="2" max="2" width="65.42578125" style="50" customWidth="1"/>
    <col min="3" max="3" width="15.28515625" style="50" customWidth="1"/>
    <col min="4" max="4" width="11.85546875" style="50" customWidth="1"/>
    <col min="5" max="5" width="14.7109375" style="50" customWidth="1"/>
    <col min="6" max="6" width="12.42578125" style="50" customWidth="1"/>
    <col min="7" max="7" width="12" style="50" customWidth="1"/>
    <col min="8" max="8" width="13.5703125" style="50" customWidth="1"/>
    <col min="9" max="16384" width="9.140625" style="50"/>
  </cols>
  <sheetData>
    <row r="1" spans="1:5" x14ac:dyDescent="0.25">
      <c r="A1" s="85" t="s">
        <v>83</v>
      </c>
      <c r="B1" s="85"/>
      <c r="C1" s="85"/>
      <c r="D1" s="49"/>
    </row>
    <row r="2" spans="1:5" x14ac:dyDescent="0.25">
      <c r="A2" s="86" t="s">
        <v>84</v>
      </c>
      <c r="B2" s="86"/>
      <c r="C2" s="86"/>
      <c r="D2" s="14"/>
    </row>
    <row r="3" spans="1:5" x14ac:dyDescent="0.25">
      <c r="A3" s="86" t="s">
        <v>85</v>
      </c>
      <c r="B3" s="86"/>
      <c r="C3" s="86"/>
      <c r="D3" s="14"/>
    </row>
    <row r="4" spans="1:5" x14ac:dyDescent="0.25">
      <c r="A4" s="85" t="s">
        <v>107</v>
      </c>
      <c r="B4" s="85"/>
      <c r="C4" s="85"/>
      <c r="D4" s="49"/>
    </row>
    <row r="5" spans="1:5" x14ac:dyDescent="0.25">
      <c r="A5" s="87"/>
      <c r="B5" s="87"/>
      <c r="C5" s="87"/>
      <c r="D5" s="1"/>
    </row>
    <row r="6" spans="1:5" x14ac:dyDescent="0.25">
      <c r="A6" s="14"/>
      <c r="B6" s="51" t="s">
        <v>86</v>
      </c>
      <c r="C6" s="52">
        <f>'1кв'!B49</f>
        <v>-13982.51</v>
      </c>
      <c r="D6" s="53"/>
    </row>
    <row r="7" spans="1:5" x14ac:dyDescent="0.25">
      <c r="A7" s="54" t="s">
        <v>87</v>
      </c>
      <c r="B7" s="51" t="s">
        <v>109</v>
      </c>
      <c r="C7" s="52"/>
      <c r="D7" s="53"/>
    </row>
    <row r="8" spans="1:5" x14ac:dyDescent="0.25">
      <c r="B8" s="55" t="s">
        <v>88</v>
      </c>
      <c r="C8" s="56">
        <f>'1кв'!B51+'2кв'!B50+'3кв'!B50+'4кв'!B47</f>
        <v>403950.67</v>
      </c>
      <c r="D8" s="57"/>
    </row>
    <row r="9" spans="1:5" x14ac:dyDescent="0.25">
      <c r="B9" s="19" t="s">
        <v>108</v>
      </c>
      <c r="C9" s="56">
        <f>'1кв'!B52+'2кв'!B51+'3кв'!B51+'4кв'!B48</f>
        <v>880</v>
      </c>
      <c r="D9" s="57"/>
    </row>
    <row r="10" spans="1:5" ht="31.5" x14ac:dyDescent="0.25">
      <c r="B10" s="19" t="s">
        <v>89</v>
      </c>
      <c r="C10" s="56">
        <f>'1кв'!B53+'2кв'!B52+'3кв'!B52+'4кв'!B49</f>
        <v>1200</v>
      </c>
      <c r="D10" s="57"/>
    </row>
    <row r="11" spans="1:5" x14ac:dyDescent="0.25">
      <c r="A11" s="58"/>
      <c r="B11" s="55" t="s">
        <v>90</v>
      </c>
      <c r="C11" s="59">
        <f>SUM(C8:C10)</f>
        <v>406030.67</v>
      </c>
      <c r="D11" s="53"/>
    </row>
    <row r="12" spans="1:5" x14ac:dyDescent="0.25">
      <c r="A12" s="1"/>
      <c r="B12" s="88"/>
      <c r="C12" s="88"/>
      <c r="D12" s="60"/>
    </row>
    <row r="13" spans="1:5" x14ac:dyDescent="0.25">
      <c r="A13" s="61" t="s">
        <v>91</v>
      </c>
      <c r="B13" s="19" t="s">
        <v>92</v>
      </c>
      <c r="C13" s="56">
        <f>'1кв'!E22+'2кв'!E22+'3кв'!E22+'4кв'!E22</f>
        <v>259964.64</v>
      </c>
      <c r="D13" s="60"/>
    </row>
    <row r="14" spans="1:5" x14ac:dyDescent="0.25">
      <c r="A14" s="61"/>
      <c r="B14" s="19" t="s">
        <v>39</v>
      </c>
      <c r="C14" s="56">
        <f>'1кв'!E23+'2кв'!E23+'3кв'!E23+'4кв'!E23</f>
        <v>66953.856</v>
      </c>
      <c r="D14" s="60"/>
    </row>
    <row r="15" spans="1:5" x14ac:dyDescent="0.25">
      <c r="A15" s="1"/>
      <c r="B15" s="19" t="s">
        <v>27</v>
      </c>
      <c r="C15" s="56">
        <f>'1кв'!E24+'2кв'!E24+'3кв'!E24+'4кв'!E24</f>
        <v>3437.71</v>
      </c>
      <c r="D15" s="60"/>
      <c r="E15" s="62"/>
    </row>
    <row r="16" spans="1:5" x14ac:dyDescent="0.25">
      <c r="A16" s="1"/>
      <c r="B16" s="19" t="s">
        <v>75</v>
      </c>
      <c r="C16" s="56">
        <f>'3кв'!E25+'4кв'!E25</f>
        <v>842.77</v>
      </c>
      <c r="D16" s="60"/>
      <c r="E16" s="62"/>
    </row>
    <row r="17" spans="1:5" x14ac:dyDescent="0.25">
      <c r="A17" s="61"/>
      <c r="B17" s="19" t="s">
        <v>110</v>
      </c>
      <c r="C17" s="56">
        <f>'1кв'!E26+'1кв'!E27+'3кв'!E28+'3кв'!E26</f>
        <v>6242.4949999999999</v>
      </c>
      <c r="D17" s="60"/>
    </row>
    <row r="18" spans="1:5" x14ac:dyDescent="0.25">
      <c r="A18" s="61"/>
      <c r="B18" s="19" t="s">
        <v>93</v>
      </c>
      <c r="C18" s="56">
        <f>SUM(C19:C26)</f>
        <v>165040.01</v>
      </c>
      <c r="D18" s="60"/>
    </row>
    <row r="19" spans="1:5" x14ac:dyDescent="0.25">
      <c r="A19" s="61"/>
      <c r="B19" s="19" t="s">
        <v>94</v>
      </c>
      <c r="C19" s="56"/>
      <c r="D19" s="60"/>
    </row>
    <row r="20" spans="1:5" ht="31.5" x14ac:dyDescent="0.25">
      <c r="A20" s="61"/>
      <c r="B20" s="19" t="s">
        <v>95</v>
      </c>
      <c r="C20" s="56">
        <f>'1кв'!E25</f>
        <v>532.5</v>
      </c>
      <c r="D20" s="60"/>
    </row>
    <row r="21" spans="1:5" x14ac:dyDescent="0.25">
      <c r="A21" s="61"/>
      <c r="B21" s="19" t="s">
        <v>111</v>
      </c>
      <c r="C21" s="56">
        <f>'2кв'!E25</f>
        <v>20700</v>
      </c>
      <c r="D21" s="60"/>
    </row>
    <row r="22" spans="1:5" x14ac:dyDescent="0.25">
      <c r="A22" s="61"/>
      <c r="B22" s="19" t="s">
        <v>112</v>
      </c>
      <c r="C22" s="56">
        <f>'2кв'!E26</f>
        <v>95176.1</v>
      </c>
      <c r="D22" s="60"/>
    </row>
    <row r="23" spans="1:5" x14ac:dyDescent="0.25">
      <c r="A23" s="61"/>
      <c r="B23" s="19" t="s">
        <v>113</v>
      </c>
      <c r="C23" s="56">
        <f>'3кв'!E27</f>
        <v>37322.339999999997</v>
      </c>
      <c r="D23" s="60"/>
    </row>
    <row r="24" spans="1:5" x14ac:dyDescent="0.25">
      <c r="A24" s="61"/>
      <c r="B24" s="19" t="s">
        <v>114</v>
      </c>
      <c r="C24" s="56">
        <f>'3кв'!E29</f>
        <v>10289.07</v>
      </c>
      <c r="D24" s="60"/>
    </row>
    <row r="25" spans="1:5" x14ac:dyDescent="0.25">
      <c r="A25" s="61"/>
      <c r="B25" s="19" t="s">
        <v>115</v>
      </c>
      <c r="C25" s="56">
        <f>'4кв'!E26</f>
        <v>1020</v>
      </c>
      <c r="D25" s="60"/>
    </row>
    <row r="26" spans="1:5" x14ac:dyDescent="0.25">
      <c r="A26" s="61"/>
      <c r="B26" s="63"/>
      <c r="C26" s="56"/>
      <c r="D26" s="60"/>
    </row>
    <row r="27" spans="1:5" x14ac:dyDescent="0.25">
      <c r="A27" s="1"/>
      <c r="B27" s="64" t="s">
        <v>96</v>
      </c>
      <c r="C27" s="59">
        <f>SUM(C13:C18)</f>
        <v>502481.48100000009</v>
      </c>
      <c r="D27" s="60"/>
      <c r="E27" s="62"/>
    </row>
    <row r="28" spans="1:5" x14ac:dyDescent="0.25">
      <c r="A28" s="1"/>
      <c r="B28" s="64" t="s">
        <v>97</v>
      </c>
      <c r="C28" s="59">
        <f>C6+C11-C27</f>
        <v>-110433.32100000011</v>
      </c>
      <c r="D28" s="60"/>
    </row>
    <row r="29" spans="1:5" x14ac:dyDescent="0.25">
      <c r="A29" s="1"/>
      <c r="B29" s="54"/>
      <c r="C29" s="54"/>
      <c r="D29" s="60"/>
    </row>
    <row r="30" spans="1:5" x14ac:dyDescent="0.25">
      <c r="A30" s="1"/>
      <c r="B30" s="65" t="s">
        <v>98</v>
      </c>
      <c r="C30" s="65"/>
      <c r="D30" s="60"/>
    </row>
    <row r="31" spans="1:5" x14ac:dyDescent="0.25">
      <c r="A31" s="1"/>
      <c r="B31" s="65" t="s">
        <v>99</v>
      </c>
      <c r="C31" s="66">
        <v>150080.79999999999</v>
      </c>
      <c r="D31" s="60"/>
    </row>
    <row r="32" spans="1:5" x14ac:dyDescent="0.25">
      <c r="A32" s="1"/>
      <c r="B32" s="67" t="s">
        <v>100</v>
      </c>
      <c r="C32" s="68">
        <v>175553.49</v>
      </c>
      <c r="D32" s="60"/>
    </row>
    <row r="33" spans="1:4" x14ac:dyDescent="0.25">
      <c r="A33" s="1"/>
      <c r="B33" s="65" t="s">
        <v>101</v>
      </c>
      <c r="C33" s="69">
        <f>C32-C31</f>
        <v>25472.690000000002</v>
      </c>
      <c r="D33" s="60"/>
    </row>
    <row r="34" spans="1:4" x14ac:dyDescent="0.25">
      <c r="A34" s="1"/>
      <c r="B34" s="54"/>
      <c r="C34" s="54"/>
      <c r="D34" s="60"/>
    </row>
    <row r="35" spans="1:4" x14ac:dyDescent="0.25">
      <c r="A35" s="1"/>
      <c r="B35" s="54"/>
      <c r="C35" s="54"/>
      <c r="D35" s="60"/>
    </row>
    <row r="36" spans="1:4" x14ac:dyDescent="0.25">
      <c r="A36" s="1"/>
      <c r="B36" s="54"/>
      <c r="C36" s="54"/>
      <c r="D36" s="60"/>
    </row>
    <row r="37" spans="1:4" x14ac:dyDescent="0.25">
      <c r="A37" s="1"/>
      <c r="B37" s="54"/>
      <c r="C37" s="54"/>
      <c r="D37" s="60"/>
    </row>
    <row r="38" spans="1:4" x14ac:dyDescent="0.25">
      <c r="A38" s="1" t="s">
        <v>102</v>
      </c>
      <c r="B38" s="54" t="s">
        <v>103</v>
      </c>
      <c r="C38" s="54"/>
      <c r="D38" s="60"/>
    </row>
    <row r="39" spans="1:4" x14ac:dyDescent="0.25">
      <c r="A39" s="1"/>
      <c r="B39" s="54" t="s">
        <v>104</v>
      </c>
      <c r="C39" s="54"/>
      <c r="D39" s="60"/>
    </row>
    <row r="40" spans="1:4" x14ac:dyDescent="0.25">
      <c r="A40" s="1"/>
      <c r="B40" s="54" t="s">
        <v>105</v>
      </c>
      <c r="C40" s="54"/>
      <c r="D40" s="60"/>
    </row>
    <row r="41" spans="1:4" x14ac:dyDescent="0.25">
      <c r="A41" s="1"/>
      <c r="B41" s="54"/>
      <c r="C41" s="54"/>
      <c r="D41" s="60"/>
    </row>
    <row r="42" spans="1:4" x14ac:dyDescent="0.25">
      <c r="A42" s="1"/>
      <c r="B42" s="54"/>
      <c r="C42" s="54"/>
      <c r="D42" s="60"/>
    </row>
    <row r="43" spans="1:4" x14ac:dyDescent="0.25">
      <c r="A43" s="1"/>
      <c r="B43" s="54" t="s">
        <v>106</v>
      </c>
      <c r="C43" s="54"/>
      <c r="D43" s="60"/>
    </row>
    <row r="44" spans="1:4" x14ac:dyDescent="0.25">
      <c r="A44" s="1"/>
      <c r="B44" s="54"/>
      <c r="C44" s="54"/>
      <c r="D44" s="60"/>
    </row>
    <row r="45" spans="1:4" x14ac:dyDescent="0.25">
      <c r="A45" s="1"/>
      <c r="B45" s="54"/>
      <c r="C45" s="54"/>
      <c r="D45" s="60"/>
    </row>
    <row r="46" spans="1:4" x14ac:dyDescent="0.25">
      <c r="A46" s="1"/>
      <c r="B46" s="54"/>
      <c r="C46" s="54"/>
      <c r="D46" s="60"/>
    </row>
    <row r="47" spans="1:4" x14ac:dyDescent="0.25">
      <c r="A47" s="1"/>
      <c r="B47" s="54"/>
      <c r="C47" s="54"/>
      <c r="D47" s="60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2025-03-06T07:41:49Z</dcterms:modified>
</cp:coreProperties>
</file>